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<sst xmlns="http://schemas.openxmlformats.org/spreadsheetml/2006/main" count="255" uniqueCount="168">
  <si>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</si>
  <si>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</si>
  <si>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</si>
  <si>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</si>
  <si>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</si>
  <si>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</si>
  <si>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</si>
  <si>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</si>
  <si>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</si>
  <si>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</si>
  <si>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</si>
  <si>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</si>
  <si>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</si>
  <si>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</si>
  <si>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</si>
  <si>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</si>
  <si>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</si>
  <si>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</si>
  <si>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</si>
  <si>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</si>
  <si>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</si>
  <si>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</si>
  <si>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</si>
  <si>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</si>
  <si>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</si>
  <si>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</si>
  <si>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</si>
  <si>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</si>
  <si>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</si>
  <si>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</si>
  <si>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</si>
  <si>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</si>
  <si>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</si>
  <si>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</si>
  <si>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</si>
  <si>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</si>
  <si>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</si>
  <si>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</si>
  <si>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</si>
  <si>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</si>
  <si>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</si>
  <si>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</si>
  <si>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</si>
  <si>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</si>
  <si>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</si>
  <si>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</si>
  <si>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</si>
  <si>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</si>
  <si>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</si>
  <si>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</si>
  <si>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</si>
  <si>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</si>
  <si>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</si>
  <si>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</si>
  <si>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</si>
  <si>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</si>
  <si>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</si>
  <si>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</si>
  <si>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</si>
  <si>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</si>
  <si>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</si>
  <si>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</si>
  <si>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</si>
  <si>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</si>
  <si>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</si>
  <si>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</si>
  <si>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</si>
  <si>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</si>
  <si>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</si>
  <si>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</si>
  <si>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</si>
  <si>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</si>
  <si>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</si>
  <si>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</si>
  <si>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</si>
  <si>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</si>
  <si>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</si>
  <si>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</si>
  <si>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</si>
  <si>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</si>
  <si>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</si>
  <si>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</si>
  <si>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</si>
  <si>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ул. Комсомола, 34</t>
  </si>
  <si>
    <t xml:space="preserve">        Представитель собственников  - старший по дому Рожков В.И.,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</si>
  <si>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              В.И. Рожков                        </t>
  </si>
  <si>
    <t>ОТЧЕТ
за  2009 г. о выполненнии условий  договора управления МКД   
№ 589/1 от 28.03.2008 г., заключенного между ООО "ОЖКС № 1" 
и собственниками многоквартирного дома
по адресу:  ул. Л.Комсомола, 34</t>
  </si>
  <si>
    <t>ОТЧЕТ
о выполненных работах в 2008 году по договору управления МКД 
№ ____ от 06.02.2008 г., заключенного между ООО "ОЖКС №1" и собственниками многоквартирного дома
по адресу:  ул. Л. Комсомола, 34</t>
  </si>
  <si>
    <t xml:space="preserve">        Представитель собственников  - старший по дому Рожков В.И.,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</si>
  <si>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</si>
  <si>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</si>
  <si>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</si>
  <si>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</si>
  <si>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 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</si>
  <si>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</si>
  <si>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</si>
  <si>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</si>
  <si>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</si>
  <si>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</si>
  <si>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</si>
  <si>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</si>
  <si>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</si>
  <si>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</si>
  <si>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</si>
  <si>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</si>
  <si>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</si>
  <si>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</si>
  <si>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</si>
  <si>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</si>
  <si>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</si>
  <si>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</si>
  <si>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</si>
  <si>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</si>
  <si>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</si>
  <si>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</si>
  <si>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</si>
  <si>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</si>
  <si>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</si>
  <si>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</si>
  <si>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</si>
  <si>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</si>
  <si>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</si>
  <si>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</si>
  <si>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</si>
  <si>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</si>
  <si>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</si>
  <si>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</si>
  <si>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</si>
  <si>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</si>
  <si>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</si>
  <si>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      Директор ООО "ОЖКС № 1"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</si>
  <si>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В.И. Рожков                        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</si>
  <si>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</si>
  <si>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</si>
  <si>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</si>
  <si>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</si>
  <si>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</si>
  <si>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</si>
  <si>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</si>
  <si>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</si>
  <si>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</si>
  <si>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</si>
  <si>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</si>
  <si>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</si>
  <si>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</si>
  <si>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</si>
  <si>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</si>
  <si>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</si>
  <si>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</si>
  <si>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</si>
  <si>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</si>
  <si>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</si>
  <si>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</si>
  <si>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</si>
  <si>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</si>
  <si>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</si>
  <si>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</si>
  <si>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</si>
  <si>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</si>
  <si>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</si>
  <si>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</si>
  <si>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</si>
  <si>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</si>
  <si>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</si>
  <si>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Л.Комсомола, 34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</si>
  <si>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</si>
  <si>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</si>
  <si>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№ 44/1 от 15.02.2013 г., заключенного между ООО "ОЖКС № 1" и собственниками многоквартирного дома
по адресу:  ул. Л.Комсомола,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</si>
</sst>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70" fontId="2" fillId="0" borderId="2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164" fontId="9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9" fillId="0" borderId="23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F8" sqref="F8"/>
    </sheetView>
  </sheetViews>
  <sheetFormatPr defaultColWidth="9.00390625" defaultRowHeight="15.75"/>
  <cols>
    <col min="1" max="1" width="4.875" style="0" customWidth="1"/>
    <col min="2" max="2" width="63.375" style="0" customWidth="1"/>
    <col min="3" max="3" width="7.00390625" style="0" customWidth="1"/>
    <col min="4" max="4" width="12.75390625" style="0" customWidth="1"/>
    <col min="5" max="5" width="14.00390625" style="0" customWidth="1"/>
  </cols>
  <sheetData>
    <row r="1" spans="1:4" ht="104.25" customHeight="1">
      <c r="A1" s="114" t="s">
        <v>87</v>
      </c>
      <c r="B1" s="114"/>
      <c r="C1" s="114"/>
      <c r="D1" s="114"/>
    </row>
    <row r="2" spans="1:4" ht="87.75" customHeight="1">
      <c r="A2" s="115" t="s">
        <v>88</v>
      </c>
      <c r="B2" s="115"/>
      <c r="C2" s="115"/>
      <c r="D2" s="115"/>
    </row>
    <row r="3" spans="1:5" ht="39" customHeight="1">
      <c r="A3" s="22" t="s">
        <v>89</v>
      </c>
      <c r="B3" s="22" t="s">
        <v>90</v>
      </c>
      <c r="C3" s="11" t="s">
        <v>91</v>
      </c>
      <c r="D3" s="48" t="s">
        <v>92</v>
      </c>
      <c r="E3" s="48" t="s">
        <v>93</v>
      </c>
    </row>
    <row r="4" spans="1:5" ht="18.75" customHeight="1">
      <c r="A4" s="49" t="s">
        <v>94</v>
      </c>
      <c r="B4" s="50" t="s">
        <v>95</v>
      </c>
      <c r="C4" s="11" t="s">
        <v>96</v>
      </c>
      <c r="D4" s="51">
        <v>5</v>
      </c>
      <c r="E4" s="51">
        <v>5</v>
      </c>
    </row>
    <row r="5" spans="1:5" ht="15.75">
      <c r="A5" s="52" t="s">
        <v>97</v>
      </c>
      <c r="B5" s="53" t="s">
        <v>98</v>
      </c>
      <c r="C5" s="54" t="s">
        <v>99</v>
      </c>
      <c r="D5" s="55">
        <v>3594.8</v>
      </c>
      <c r="E5" s="55">
        <v>3594.8</v>
      </c>
    </row>
    <row r="6" spans="1:5" ht="15.75">
      <c r="A6" s="52" t="s">
        <v>100</v>
      </c>
      <c r="B6" s="53" t="s">
        <v>101</v>
      </c>
      <c r="C6" s="54" t="s">
        <v>96</v>
      </c>
      <c r="D6" s="56">
        <v>80</v>
      </c>
      <c r="E6" s="56">
        <v>80</v>
      </c>
    </row>
    <row r="7" spans="1:5" ht="15.75">
      <c r="A7" s="52" t="s">
        <v>102</v>
      </c>
      <c r="B7" s="53" t="s">
        <v>103</v>
      </c>
      <c r="C7" s="47"/>
      <c r="D7" s="55"/>
      <c r="E7" s="55"/>
    </row>
    <row r="8" spans="1:5" ht="15.75">
      <c r="A8" s="57" t="s">
        <v>104</v>
      </c>
      <c r="B8" s="53" t="s">
        <v>105</v>
      </c>
      <c r="C8" s="47"/>
      <c r="D8" s="55"/>
      <c r="E8" s="55"/>
    </row>
    <row r="9" spans="1:5" ht="17.25" customHeight="1">
      <c r="A9" s="58"/>
      <c r="B9" s="34" t="s">
        <v>106</v>
      </c>
      <c r="C9" s="47" t="s">
        <v>107</v>
      </c>
      <c r="D9" s="55">
        <v>250415.98</v>
      </c>
      <c r="E9" s="55">
        <v>250415.98</v>
      </c>
    </row>
    <row r="10" spans="1:5" ht="16.5" customHeight="1">
      <c r="A10" s="58"/>
      <c r="B10" s="34" t="s">
        <v>108</v>
      </c>
      <c r="C10" s="47" t="s">
        <v>107</v>
      </c>
      <c r="D10" s="55">
        <v>241808.98</v>
      </c>
      <c r="E10" s="55">
        <v>241808.98</v>
      </c>
    </row>
    <row r="11" spans="1:5" ht="15.75">
      <c r="A11" s="58"/>
      <c r="B11" s="53" t="s">
        <v>109</v>
      </c>
      <c r="C11" s="54" t="s">
        <v>107</v>
      </c>
      <c r="D11" s="59">
        <f>D9-D10</f>
        <v>8607</v>
      </c>
      <c r="E11" s="59">
        <f>E9-E10</f>
        <v>8607</v>
      </c>
    </row>
    <row r="12" spans="1:5" ht="18" customHeight="1">
      <c r="A12" s="57" t="s">
        <v>110</v>
      </c>
      <c r="B12" s="53" t="s">
        <v>111</v>
      </c>
      <c r="C12" s="47"/>
      <c r="D12" s="55"/>
      <c r="E12" s="55"/>
    </row>
    <row r="13" spans="1:5" ht="15.75">
      <c r="A13" s="58"/>
      <c r="B13" s="34" t="s">
        <v>106</v>
      </c>
      <c r="C13" s="47" t="s">
        <v>107</v>
      </c>
      <c r="D13" s="55">
        <v>16950.57</v>
      </c>
      <c r="E13" s="55"/>
    </row>
    <row r="14" spans="1:5" ht="15.75" customHeight="1">
      <c r="A14" s="58"/>
      <c r="B14" s="34" t="s">
        <v>108</v>
      </c>
      <c r="C14" s="47" t="s">
        <v>107</v>
      </c>
      <c r="D14" s="55">
        <v>16854.54</v>
      </c>
      <c r="E14" s="55"/>
    </row>
    <row r="15" spans="1:5" ht="15.75" customHeight="1">
      <c r="A15" s="58"/>
      <c r="B15" s="53" t="s">
        <v>109</v>
      </c>
      <c r="C15" s="54" t="s">
        <v>107</v>
      </c>
      <c r="D15" s="59">
        <f>D13-D14</f>
        <v>96.02999999999884</v>
      </c>
      <c r="E15" s="59">
        <f>E13-E14</f>
        <v>0</v>
      </c>
    </row>
    <row r="16" spans="1:5" ht="15" customHeight="1">
      <c r="A16" s="60" t="s">
        <v>112</v>
      </c>
      <c r="B16" s="53" t="s">
        <v>113</v>
      </c>
      <c r="C16" s="47"/>
      <c r="D16" s="61"/>
      <c r="E16" s="61"/>
    </row>
    <row r="17" spans="1:5" ht="15.75">
      <c r="A17" s="62"/>
      <c r="B17" s="34" t="s">
        <v>106</v>
      </c>
      <c r="C17" s="47" t="s">
        <v>107</v>
      </c>
      <c r="D17" s="61">
        <v>3277.5</v>
      </c>
      <c r="E17" s="61">
        <v>3277.5</v>
      </c>
    </row>
    <row r="18" spans="1:5" ht="15.75" customHeight="1">
      <c r="A18" s="62"/>
      <c r="B18" s="34" t="s">
        <v>108</v>
      </c>
      <c r="C18" s="47" t="s">
        <v>107</v>
      </c>
      <c r="D18" s="61">
        <v>3019.61</v>
      </c>
      <c r="E18" s="61">
        <v>3019.61</v>
      </c>
    </row>
    <row r="19" spans="1:5" ht="15.75">
      <c r="A19" s="62"/>
      <c r="B19" s="53" t="s">
        <v>109</v>
      </c>
      <c r="C19" s="47" t="s">
        <v>107</v>
      </c>
      <c r="D19" s="63">
        <f>D17-D18</f>
        <v>257.8899999999999</v>
      </c>
      <c r="E19" s="63">
        <f>E17-E18</f>
        <v>257.8899999999999</v>
      </c>
    </row>
    <row r="20" spans="1:5" ht="24.75" customHeight="1">
      <c r="A20" s="58"/>
      <c r="B20" s="53" t="s">
        <v>114</v>
      </c>
      <c r="C20" s="47" t="s">
        <v>107</v>
      </c>
      <c r="D20" s="59">
        <f>D9+D13+D17</f>
        <v>270644.05</v>
      </c>
      <c r="E20" s="59">
        <f>E9+E13+E17</f>
        <v>253693.48</v>
      </c>
    </row>
    <row r="21" spans="1:5" ht="21" customHeight="1">
      <c r="A21" s="58"/>
      <c r="B21" s="53" t="s">
        <v>115</v>
      </c>
      <c r="C21" s="47" t="s">
        <v>107</v>
      </c>
      <c r="D21" s="59">
        <f>D11+D15+D19</f>
        <v>8960.919999999998</v>
      </c>
      <c r="E21" s="59">
        <f>E11+E15+E19</f>
        <v>8864.89</v>
      </c>
    </row>
    <row r="22" spans="1:5" ht="18" customHeight="1">
      <c r="A22" s="52" t="s">
        <v>116</v>
      </c>
      <c r="B22" s="64" t="s">
        <v>117</v>
      </c>
      <c r="C22" s="47"/>
      <c r="D22" s="55"/>
      <c r="E22" s="55"/>
    </row>
    <row r="23" spans="1:5" ht="74.25" customHeight="1">
      <c r="A23" s="65" t="s">
        <v>118</v>
      </c>
      <c r="B23" s="66" t="s">
        <v>119</v>
      </c>
      <c r="C23" s="54" t="s">
        <v>107</v>
      </c>
      <c r="D23" s="59">
        <f>D9*0.11</f>
        <v>27545.757800000003</v>
      </c>
      <c r="E23" s="59">
        <f>E9*0.11</f>
        <v>27545.757800000003</v>
      </c>
    </row>
    <row r="24" spans="1:5" ht="91.5" customHeight="1">
      <c r="A24" s="65" t="s">
        <v>120</v>
      </c>
      <c r="B24" s="66" t="s">
        <v>121</v>
      </c>
      <c r="C24" s="54" t="s">
        <v>107</v>
      </c>
      <c r="D24" s="59">
        <f>D9*0.7</f>
        <v>175291.186</v>
      </c>
      <c r="E24" s="59">
        <f>E9*0.7</f>
        <v>175291.186</v>
      </c>
    </row>
    <row r="25" spans="1:5" ht="15" customHeight="1">
      <c r="A25" s="65" t="s">
        <v>122</v>
      </c>
      <c r="B25" s="53" t="s">
        <v>123</v>
      </c>
      <c r="C25" s="54" t="s">
        <v>107</v>
      </c>
      <c r="D25" s="67">
        <v>99100</v>
      </c>
      <c r="E25" s="67">
        <v>99100</v>
      </c>
    </row>
    <row r="26" spans="1:5" ht="13.5" customHeight="1">
      <c r="A26" s="65" t="s">
        <v>124</v>
      </c>
      <c r="B26" s="53" t="s">
        <v>125</v>
      </c>
      <c r="C26" s="54" t="s">
        <v>107</v>
      </c>
      <c r="D26" s="67">
        <v>50600</v>
      </c>
      <c r="E26" s="67">
        <v>0</v>
      </c>
    </row>
    <row r="27" spans="1:5" ht="15.75">
      <c r="A27" s="58"/>
      <c r="B27" s="53" t="s">
        <v>126</v>
      </c>
      <c r="C27" s="54" t="s">
        <v>107</v>
      </c>
      <c r="D27" s="59">
        <f>D23+D24+D25+D26</f>
        <v>352536.9438</v>
      </c>
      <c r="E27" s="59">
        <f>E23+E24+E25+E26</f>
        <v>301936.9438</v>
      </c>
    </row>
    <row r="28" spans="1:5" ht="15.75">
      <c r="A28" s="57" t="s">
        <v>62</v>
      </c>
      <c r="B28" s="53" t="s">
        <v>127</v>
      </c>
      <c r="C28" s="47" t="s">
        <v>107</v>
      </c>
      <c r="D28" s="55">
        <f>D20-D27</f>
        <v>-81892.89380000002</v>
      </c>
      <c r="E28" s="55">
        <f>E20-E27</f>
        <v>-48243.4638</v>
      </c>
    </row>
    <row r="29" spans="1:5" ht="31.5">
      <c r="A29" s="65" t="s">
        <v>128</v>
      </c>
      <c r="B29" s="66" t="s">
        <v>129</v>
      </c>
      <c r="C29" s="47" t="s">
        <v>107</v>
      </c>
      <c r="D29" s="55">
        <f>D28-D21</f>
        <v>-90853.81380000002</v>
      </c>
      <c r="E29" s="55">
        <f>E28-E21</f>
        <v>-57108.3538</v>
      </c>
    </row>
    <row r="30" spans="1:4" ht="15.75">
      <c r="A30" s="68"/>
      <c r="B30" s="69"/>
      <c r="C30" s="70"/>
      <c r="D30" s="70"/>
    </row>
    <row r="31" spans="1:4" ht="17.25" customHeight="1">
      <c r="A31" s="33"/>
      <c r="B31" s="116" t="s">
        <v>130</v>
      </c>
      <c r="C31" s="116"/>
      <c r="D31" s="116"/>
    </row>
    <row r="32" spans="2:4" ht="15.75">
      <c r="B32" s="71"/>
      <c r="C32" s="71"/>
      <c r="D32" s="71"/>
    </row>
    <row r="33" spans="2:4" ht="15.75">
      <c r="B33" s="72" t="s">
        <v>79</v>
      </c>
      <c r="C33" s="72"/>
      <c r="D33" s="72"/>
    </row>
    <row r="34" spans="2:4" ht="15.75">
      <c r="B34" s="117" t="s">
        <v>131</v>
      </c>
      <c r="C34" s="117"/>
      <c r="D34" s="117"/>
    </row>
    <row r="35" spans="2:4" ht="15.75">
      <c r="B35" s="113" t="s">
        <v>82</v>
      </c>
      <c r="C35" s="113"/>
      <c r="D35" s="113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2">
      <selection activeCell="A43" sqref="A43:G4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129" t="s">
        <v>86</v>
      </c>
      <c r="B1" s="129"/>
      <c r="C1" s="129"/>
      <c r="D1" s="129"/>
      <c r="E1" s="129"/>
      <c r="F1" s="129"/>
      <c r="G1" s="129"/>
      <c r="H1" s="129"/>
    </row>
    <row r="2" spans="1:8" ht="61.5" customHeight="1">
      <c r="A2" s="130" t="s">
        <v>84</v>
      </c>
      <c r="B2" s="130"/>
      <c r="C2" s="130"/>
      <c r="D2" s="130"/>
      <c r="E2" s="130"/>
      <c r="F2" s="130"/>
      <c r="G2" s="130"/>
      <c r="H2" s="130"/>
    </row>
    <row r="3" spans="1:6" ht="18.75">
      <c r="A3" s="1" t="s">
        <v>80</v>
      </c>
      <c r="B3" s="1" t="s">
        <v>83</v>
      </c>
      <c r="C3" s="2"/>
      <c r="D3" s="2" t="s">
        <v>0</v>
      </c>
      <c r="E3" s="26">
        <v>3594.8</v>
      </c>
      <c r="F3" s="2"/>
    </row>
    <row r="4" spans="2:6" ht="15.75">
      <c r="B4" s="3" t="s">
        <v>1</v>
      </c>
      <c r="C4" s="46">
        <v>5</v>
      </c>
      <c r="D4" s="2" t="s">
        <v>2</v>
      </c>
      <c r="E4" s="27">
        <v>80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42"/>
      <c r="C7" s="142"/>
      <c r="D7" s="142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43" t="s">
        <v>65</v>
      </c>
      <c r="C8" s="144"/>
      <c r="D8" s="144"/>
      <c r="E8" s="144"/>
      <c r="F8" s="145"/>
      <c r="G8" s="15"/>
      <c r="H8" s="16"/>
    </row>
    <row r="9" spans="1:8" ht="15.75">
      <c r="A9" s="22"/>
      <c r="B9" s="126" t="s">
        <v>66</v>
      </c>
      <c r="C9" s="126"/>
      <c r="D9" s="126"/>
      <c r="E9" s="126"/>
      <c r="F9" s="126"/>
      <c r="G9" s="15"/>
      <c r="H9" s="30">
        <v>28680.65</v>
      </c>
    </row>
    <row r="10" spans="1:8" ht="15.75">
      <c r="A10" s="22">
        <v>1</v>
      </c>
      <c r="B10" s="141" t="s">
        <v>63</v>
      </c>
      <c r="C10" s="141"/>
      <c r="D10" s="141"/>
      <c r="E10" s="141"/>
      <c r="F10" s="141"/>
      <c r="G10" s="15"/>
      <c r="H10" s="34">
        <v>374349.1</v>
      </c>
    </row>
    <row r="11" spans="1:8" ht="15.75">
      <c r="A11" s="22"/>
      <c r="B11" s="141" t="s">
        <v>67</v>
      </c>
      <c r="C11" s="141"/>
      <c r="D11" s="141"/>
      <c r="E11" s="141"/>
      <c r="F11" s="141"/>
      <c r="G11" s="15"/>
      <c r="H11" s="35">
        <f>H10*0.9</f>
        <v>336914.19</v>
      </c>
    </row>
    <row r="12" spans="1:8" ht="15.75" customHeight="1">
      <c r="A12" s="22"/>
      <c r="B12" s="141" t="s">
        <v>68</v>
      </c>
      <c r="C12" s="141"/>
      <c r="D12" s="141"/>
      <c r="E12" s="141"/>
      <c r="F12" s="141"/>
      <c r="G12" s="15"/>
      <c r="H12" s="35">
        <f>H10-H11</f>
        <v>37434.909999999974</v>
      </c>
    </row>
    <row r="13" spans="1:8" ht="15.75" customHeight="1">
      <c r="A13" s="22">
        <v>2</v>
      </c>
      <c r="B13" s="141" t="s">
        <v>64</v>
      </c>
      <c r="C13" s="141"/>
      <c r="D13" s="141"/>
      <c r="E13" s="141"/>
      <c r="F13" s="141"/>
      <c r="G13" s="15"/>
      <c r="H13" s="34">
        <v>354176.67</v>
      </c>
    </row>
    <row r="14" spans="1:8" ht="15.75" customHeight="1">
      <c r="A14" s="22">
        <v>3</v>
      </c>
      <c r="B14" s="141" t="s">
        <v>69</v>
      </c>
      <c r="C14" s="141"/>
      <c r="D14" s="141"/>
      <c r="E14" s="141"/>
      <c r="F14" s="141"/>
      <c r="G14" s="15"/>
      <c r="H14" s="35">
        <f>H10-H13</f>
        <v>20172.429999999993</v>
      </c>
    </row>
    <row r="15" spans="1:8" ht="15.75" customHeight="1">
      <c r="A15" s="22">
        <v>4</v>
      </c>
      <c r="B15" s="126" t="s">
        <v>70</v>
      </c>
      <c r="C15" s="126"/>
      <c r="D15" s="126"/>
      <c r="E15" s="126"/>
      <c r="F15" s="126"/>
      <c r="G15" s="15"/>
      <c r="H15" s="36">
        <f>H9+H10-H13</f>
        <v>48853.080000000016</v>
      </c>
    </row>
    <row r="16" spans="1:8" ht="18.75">
      <c r="A16" s="22">
        <v>5</v>
      </c>
      <c r="B16" s="140" t="s">
        <v>74</v>
      </c>
      <c r="C16" s="140"/>
      <c r="D16" s="140"/>
      <c r="E16" s="140"/>
      <c r="F16" s="140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36" t="s">
        <v>18</v>
      </c>
      <c r="C18" s="136"/>
      <c r="D18" s="136"/>
      <c r="E18" s="6" t="s">
        <v>32</v>
      </c>
      <c r="F18" s="6" t="s">
        <v>24</v>
      </c>
      <c r="G18" s="12">
        <v>0.9</v>
      </c>
      <c r="H18" s="39">
        <f>ROUND(G18*$E$3*12,2)</f>
        <v>38823.84</v>
      </c>
    </row>
    <row r="19" spans="1:8" ht="15.75">
      <c r="A19" s="29" t="s">
        <v>42</v>
      </c>
      <c r="B19" s="136" t="s">
        <v>17</v>
      </c>
      <c r="C19" s="136"/>
      <c r="D19" s="136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11215.78</v>
      </c>
    </row>
    <row r="20" spans="1:8" ht="15.75">
      <c r="A20" s="28" t="s">
        <v>43</v>
      </c>
      <c r="B20" s="131" t="s">
        <v>23</v>
      </c>
      <c r="C20" s="131"/>
      <c r="D20" s="131"/>
      <c r="E20" s="7" t="s">
        <v>8</v>
      </c>
      <c r="F20" s="7" t="s">
        <v>20</v>
      </c>
      <c r="G20" s="12">
        <v>0.32</v>
      </c>
      <c r="H20" s="39">
        <f t="shared" si="0"/>
        <v>13804.03</v>
      </c>
    </row>
    <row r="21" spans="1:8" ht="33" customHeight="1">
      <c r="A21" s="29" t="s">
        <v>44</v>
      </c>
      <c r="B21" s="139" t="s">
        <v>31</v>
      </c>
      <c r="C21" s="139"/>
      <c r="D21" s="139"/>
      <c r="E21" s="8" t="s">
        <v>9</v>
      </c>
      <c r="F21" s="8" t="s">
        <v>10</v>
      </c>
      <c r="G21" s="12">
        <v>0.46</v>
      </c>
      <c r="H21" s="39">
        <f t="shared" si="0"/>
        <v>19843.3</v>
      </c>
    </row>
    <row r="22" spans="1:8" ht="63">
      <c r="A22" s="28" t="s">
        <v>47</v>
      </c>
      <c r="B22" s="131" t="s">
        <v>27</v>
      </c>
      <c r="C22" s="131"/>
      <c r="D22" s="131"/>
      <c r="E22" s="7" t="s">
        <v>34</v>
      </c>
      <c r="F22" s="7" t="s">
        <v>25</v>
      </c>
      <c r="G22" s="12">
        <v>0.11</v>
      </c>
      <c r="H22" s="39">
        <f t="shared" si="0"/>
        <v>4745.14</v>
      </c>
    </row>
    <row r="23" spans="1:8" ht="31.5">
      <c r="A23" s="29" t="s">
        <v>45</v>
      </c>
      <c r="B23" s="131" t="s">
        <v>11</v>
      </c>
      <c r="C23" s="131"/>
      <c r="D23" s="131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31" t="s">
        <v>26</v>
      </c>
      <c r="C24" s="127"/>
      <c r="D24" s="127"/>
      <c r="E24" s="9" t="s">
        <v>13</v>
      </c>
      <c r="F24" s="9" t="s">
        <v>14</v>
      </c>
      <c r="G24" s="12">
        <v>0.04</v>
      </c>
      <c r="H24" s="39">
        <f t="shared" si="0"/>
        <v>1725.5</v>
      </c>
    </row>
    <row r="25" spans="1:8" ht="36.75" customHeight="1">
      <c r="A25" s="29" t="s">
        <v>48</v>
      </c>
      <c r="B25" s="133" t="s">
        <v>81</v>
      </c>
      <c r="C25" s="134"/>
      <c r="D25" s="135"/>
      <c r="E25" s="9" t="s">
        <v>13</v>
      </c>
      <c r="F25" s="43" t="s">
        <v>77</v>
      </c>
      <c r="G25" s="12">
        <v>0.22</v>
      </c>
      <c r="H25" s="39">
        <f t="shared" si="0"/>
        <v>9490.27</v>
      </c>
    </row>
    <row r="26" spans="1:8" ht="31.5">
      <c r="A26" s="28" t="s">
        <v>49</v>
      </c>
      <c r="B26" s="131" t="s">
        <v>35</v>
      </c>
      <c r="C26" s="131"/>
      <c r="D26" s="131"/>
      <c r="E26" s="6" t="s">
        <v>36</v>
      </c>
      <c r="F26" s="43" t="s">
        <v>77</v>
      </c>
      <c r="G26" s="12">
        <v>2.5</v>
      </c>
      <c r="H26" s="39">
        <f t="shared" si="0"/>
        <v>107844</v>
      </c>
    </row>
    <row r="27" spans="1:8" ht="31.5">
      <c r="A27" s="29" t="s">
        <v>50</v>
      </c>
      <c r="B27" s="136" t="s">
        <v>15</v>
      </c>
      <c r="C27" s="136"/>
      <c r="D27" s="136"/>
      <c r="E27" s="6" t="s">
        <v>36</v>
      </c>
      <c r="F27" s="44" t="s">
        <v>77</v>
      </c>
      <c r="G27" s="12">
        <v>0.38</v>
      </c>
      <c r="H27" s="39">
        <f t="shared" si="0"/>
        <v>16392.29</v>
      </c>
    </row>
    <row r="28" spans="1:8" ht="31.5">
      <c r="A28" s="28" t="s">
        <v>51</v>
      </c>
      <c r="B28" s="137" t="s">
        <v>37</v>
      </c>
      <c r="C28" s="138"/>
      <c r="D28" s="138"/>
      <c r="E28" s="6" t="s">
        <v>36</v>
      </c>
      <c r="F28" s="44" t="s">
        <v>77</v>
      </c>
      <c r="G28" s="13">
        <f>1.82-G29-G30</f>
        <v>1.82</v>
      </c>
      <c r="H28" s="39">
        <f t="shared" si="0"/>
        <v>78510.43</v>
      </c>
    </row>
    <row r="29" spans="1:8" ht="31.5">
      <c r="A29" s="29" t="s">
        <v>52</v>
      </c>
      <c r="B29" s="131" t="s">
        <v>28</v>
      </c>
      <c r="C29" s="131"/>
      <c r="D29" s="131"/>
      <c r="E29" s="6" t="s">
        <v>36</v>
      </c>
      <c r="F29" s="44" t="s">
        <v>77</v>
      </c>
      <c r="G29" s="13">
        <v>0</v>
      </c>
      <c r="H29" s="39">
        <f t="shared" si="0"/>
        <v>0</v>
      </c>
    </row>
    <row r="30" spans="1:8" ht="31.5">
      <c r="A30" s="28" t="s">
        <v>53</v>
      </c>
      <c r="B30" s="131" t="s">
        <v>29</v>
      </c>
      <c r="C30" s="131"/>
      <c r="D30" s="131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127" t="s">
        <v>21</v>
      </c>
      <c r="C31" s="127"/>
      <c r="D31" s="127"/>
      <c r="E31" s="6" t="s">
        <v>36</v>
      </c>
      <c r="F31" s="44" t="s">
        <v>77</v>
      </c>
      <c r="G31" s="9">
        <v>0.88</v>
      </c>
      <c r="H31" s="39">
        <f t="shared" si="0"/>
        <v>37961.09</v>
      </c>
    </row>
    <row r="32" spans="1:8" ht="15.75">
      <c r="A32" s="22" t="s">
        <v>55</v>
      </c>
      <c r="B32" s="132" t="s">
        <v>30</v>
      </c>
      <c r="C32" s="132"/>
      <c r="D32" s="132"/>
      <c r="E32" s="14"/>
      <c r="F32" s="44"/>
      <c r="G32" s="20">
        <f>SUM(G18:G31)</f>
        <v>7.890000000000001</v>
      </c>
      <c r="H32" s="40">
        <f>SUM(H18:H31)</f>
        <v>340355.6699999999</v>
      </c>
    </row>
    <row r="33" spans="1:8" ht="15.75">
      <c r="A33" s="22" t="s">
        <v>56</v>
      </c>
      <c r="B33" s="126" t="s">
        <v>38</v>
      </c>
      <c r="C33" s="127"/>
      <c r="D33" s="127"/>
      <c r="E33" s="14"/>
      <c r="F33" s="44" t="s">
        <v>77</v>
      </c>
      <c r="G33" s="23">
        <f>H33/E3/12</f>
        <v>2.9811579689180667</v>
      </c>
      <c r="H33" s="24">
        <v>128600</v>
      </c>
    </row>
    <row r="34" spans="1:8" ht="18.75">
      <c r="A34" s="25" t="s">
        <v>57</v>
      </c>
      <c r="B34" s="128" t="s">
        <v>76</v>
      </c>
      <c r="C34" s="128"/>
      <c r="D34" s="128"/>
      <c r="E34" s="128"/>
      <c r="F34" s="128"/>
      <c r="G34" s="20">
        <f>SUM(G32:G33)</f>
        <v>10.871157968918068</v>
      </c>
      <c r="H34" s="41">
        <f>SUM(H32:H33)</f>
        <v>468955.6699999999</v>
      </c>
    </row>
    <row r="35" spans="1:8" ht="18.75">
      <c r="A35" s="22" t="s">
        <v>62</v>
      </c>
      <c r="B35" s="123" t="s">
        <v>39</v>
      </c>
      <c r="C35" s="124"/>
      <c r="D35" s="124"/>
      <c r="E35" s="124"/>
      <c r="F35" s="124"/>
      <c r="G35" s="125"/>
      <c r="H35" s="31"/>
    </row>
    <row r="36" spans="1:8" ht="15.75" customHeight="1">
      <c r="A36" s="22" t="s">
        <v>58</v>
      </c>
      <c r="B36" s="119" t="s">
        <v>71</v>
      </c>
      <c r="C36" s="120"/>
      <c r="D36" s="120"/>
      <c r="E36" s="120"/>
      <c r="F36" s="120"/>
      <c r="G36" s="121"/>
      <c r="H36" s="32">
        <v>-57108.35</v>
      </c>
    </row>
    <row r="37" spans="1:8" ht="15.75" customHeight="1">
      <c r="A37" s="22" t="s">
        <v>59</v>
      </c>
      <c r="B37" s="119" t="s">
        <v>72</v>
      </c>
      <c r="C37" s="120"/>
      <c r="D37" s="120"/>
      <c r="E37" s="120"/>
      <c r="F37" s="120"/>
      <c r="G37" s="121"/>
      <c r="H37" s="42">
        <f>H13-H34</f>
        <v>-114778.99999999994</v>
      </c>
    </row>
    <row r="38" spans="1:8" ht="15.75" customHeight="1">
      <c r="A38" s="22" t="s">
        <v>60</v>
      </c>
      <c r="B38" s="119" t="s">
        <v>73</v>
      </c>
      <c r="C38" s="120"/>
      <c r="D38" s="120"/>
      <c r="E38" s="120"/>
      <c r="F38" s="120"/>
      <c r="G38" s="121"/>
      <c r="H38" s="42">
        <f>H36+H37</f>
        <v>-171887.34999999995</v>
      </c>
    </row>
    <row r="39" spans="2:6" ht="19.5" customHeight="1">
      <c r="B39" s="33"/>
      <c r="F39" s="33"/>
    </row>
    <row r="40" spans="1:8" ht="15.75" customHeight="1">
      <c r="A40" s="118" t="s">
        <v>78</v>
      </c>
      <c r="B40" s="118"/>
      <c r="C40" s="118"/>
      <c r="D40" s="118"/>
      <c r="E40" s="118"/>
      <c r="F40" s="118"/>
      <c r="G40" s="118"/>
      <c r="H40" s="118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122" t="s">
        <v>85</v>
      </c>
      <c r="B43" s="122"/>
      <c r="C43" s="122"/>
      <c r="D43" s="122"/>
      <c r="E43" s="122"/>
      <c r="F43" s="122"/>
      <c r="G43" s="122"/>
    </row>
    <row r="44" spans="1:3" ht="15.75" customHeight="1">
      <c r="A44" s="113" t="s">
        <v>82</v>
      </c>
      <c r="B44" s="113"/>
      <c r="C44" s="113"/>
    </row>
  </sheetData>
  <sheetProtection/>
  <mergeCells count="36"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13:F13"/>
    <mergeCell ref="B14:F14"/>
    <mergeCell ref="B15:F15"/>
    <mergeCell ref="B26:D26"/>
    <mergeCell ref="B27:D27"/>
    <mergeCell ref="B28:D28"/>
    <mergeCell ref="B21:D21"/>
    <mergeCell ref="B22:D22"/>
    <mergeCell ref="B23:D23"/>
    <mergeCell ref="B24:D24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A40:H40"/>
    <mergeCell ref="A44:C44"/>
    <mergeCell ref="B36:G36"/>
    <mergeCell ref="B37:G37"/>
    <mergeCell ref="B38:G38"/>
    <mergeCell ref="A43:G43"/>
  </mergeCells>
  <printOptions/>
  <pageMargins left="0.43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4" sqref="I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29" t="s">
        <v>167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 ht="14.25" customHeight="1">
      <c r="A3" s="95"/>
      <c r="B3" s="95"/>
      <c r="C3" s="95"/>
      <c r="D3" s="95"/>
      <c r="E3" s="95"/>
      <c r="F3" s="95"/>
      <c r="G3" s="95"/>
      <c r="H3" s="95"/>
      <c r="I3" s="95"/>
    </row>
    <row r="4" spans="1:7" ht="31.5" customHeight="1">
      <c r="A4" t="s">
        <v>80</v>
      </c>
      <c r="B4" s="1" t="s">
        <v>164</v>
      </c>
      <c r="C4" s="2"/>
      <c r="D4" s="100" t="s">
        <v>150</v>
      </c>
      <c r="E4" s="26">
        <v>3594.8</v>
      </c>
      <c r="F4" s="2"/>
      <c r="G4" s="2"/>
    </row>
    <row r="5" spans="2:7" ht="15.75">
      <c r="B5" s="3" t="s">
        <v>1</v>
      </c>
      <c r="C5" s="101">
        <v>5</v>
      </c>
      <c r="D5" s="2" t="s">
        <v>2</v>
      </c>
      <c r="E5" s="27">
        <v>80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75.75" customHeight="1">
      <c r="A8" s="73" t="s">
        <v>61</v>
      </c>
      <c r="B8" s="169" t="s">
        <v>138</v>
      </c>
      <c r="C8" s="170"/>
      <c r="D8" s="171"/>
      <c r="E8" s="74" t="s">
        <v>6</v>
      </c>
      <c r="F8" s="74" t="s">
        <v>7</v>
      </c>
      <c r="G8" s="102" t="s">
        <v>151</v>
      </c>
      <c r="H8" s="89" t="s">
        <v>152</v>
      </c>
      <c r="I8" s="90" t="s">
        <v>153</v>
      </c>
    </row>
    <row r="9" spans="1:9" ht="26.25" customHeight="1">
      <c r="A9" s="97">
        <v>1</v>
      </c>
      <c r="B9" s="172">
        <v>2</v>
      </c>
      <c r="C9" s="173"/>
      <c r="D9" s="174"/>
      <c r="E9" s="103">
        <v>3</v>
      </c>
      <c r="F9" s="103"/>
      <c r="G9" s="104">
        <v>4</v>
      </c>
      <c r="H9" s="105">
        <v>5</v>
      </c>
      <c r="I9" s="106" t="s">
        <v>154</v>
      </c>
    </row>
    <row r="10" spans="1:9" ht="15.75" customHeight="1">
      <c r="A10" s="75">
        <v>1</v>
      </c>
      <c r="B10" s="175" t="s">
        <v>132</v>
      </c>
      <c r="C10" s="175"/>
      <c r="D10" s="175"/>
      <c r="E10" s="175"/>
      <c r="F10" s="175"/>
      <c r="G10" s="98"/>
      <c r="H10" s="76"/>
      <c r="I10" s="91"/>
    </row>
    <row r="11" spans="1:9" ht="28.5" customHeight="1">
      <c r="A11" s="75"/>
      <c r="B11" s="126" t="s">
        <v>145</v>
      </c>
      <c r="C11" s="126"/>
      <c r="D11" s="126"/>
      <c r="E11" s="126"/>
      <c r="F11" s="126"/>
      <c r="G11" s="23">
        <f>G32</f>
        <v>10.91</v>
      </c>
      <c r="H11" s="23">
        <f>H32</f>
        <v>11.619999999999997</v>
      </c>
      <c r="I11" s="77">
        <f>ROUND($E$4*G11*6,0)+ROUND($E$4*H11*6,0)</f>
        <v>485945</v>
      </c>
    </row>
    <row r="12" spans="1:9" ht="15.75" customHeight="1">
      <c r="A12" s="75"/>
      <c r="B12" s="168" t="s">
        <v>133</v>
      </c>
      <c r="C12" s="168"/>
      <c r="D12" s="168"/>
      <c r="E12" s="168"/>
      <c r="F12" s="168"/>
      <c r="G12" s="23">
        <f>G33</f>
        <v>0.8</v>
      </c>
      <c r="H12" s="22">
        <f>H33</f>
        <v>0.85</v>
      </c>
      <c r="I12" s="77">
        <f aca="true" t="shared" si="0" ref="I12:I33">ROUND($E$4*G12*6,0)+ROUND($E$4*H12*6,0)</f>
        <v>35588</v>
      </c>
    </row>
    <row r="13" spans="1:9" ht="18.75" customHeight="1">
      <c r="A13" s="75">
        <v>2</v>
      </c>
      <c r="B13" s="140" t="s">
        <v>74</v>
      </c>
      <c r="C13" s="140"/>
      <c r="D13" s="140"/>
      <c r="E13" s="140"/>
      <c r="F13" s="140"/>
      <c r="G13" s="22"/>
      <c r="H13" s="78"/>
      <c r="I13" s="77"/>
    </row>
    <row r="14" spans="1:9" ht="15.75" customHeight="1">
      <c r="A14" s="75" t="s">
        <v>135</v>
      </c>
      <c r="B14" s="18" t="s">
        <v>75</v>
      </c>
      <c r="C14" s="18"/>
      <c r="D14" s="18"/>
      <c r="E14" s="18"/>
      <c r="F14" s="5"/>
      <c r="G14" s="78"/>
      <c r="H14" s="84"/>
      <c r="I14" s="77"/>
    </row>
    <row r="15" spans="1:9" ht="16.5" customHeight="1">
      <c r="A15" s="92"/>
      <c r="B15" s="166" t="s">
        <v>155</v>
      </c>
      <c r="C15" s="166"/>
      <c r="D15" s="166"/>
      <c r="E15" s="85" t="s">
        <v>32</v>
      </c>
      <c r="F15" s="79" t="s">
        <v>24</v>
      </c>
      <c r="G15" s="80">
        <v>1.12</v>
      </c>
      <c r="H15" s="80">
        <v>1.19</v>
      </c>
      <c r="I15" s="77">
        <f t="shared" si="0"/>
        <v>49824</v>
      </c>
    </row>
    <row r="16" spans="1:9" ht="18" customHeight="1">
      <c r="A16" s="92"/>
      <c r="B16" s="166" t="s">
        <v>17</v>
      </c>
      <c r="C16" s="166"/>
      <c r="D16" s="166"/>
      <c r="E16" s="85" t="s">
        <v>32</v>
      </c>
      <c r="F16" s="79" t="s">
        <v>19</v>
      </c>
      <c r="G16" s="80">
        <v>0.3</v>
      </c>
      <c r="H16" s="80">
        <v>0.32</v>
      </c>
      <c r="I16" s="77">
        <f t="shared" si="0"/>
        <v>13373</v>
      </c>
    </row>
    <row r="17" spans="1:9" ht="15.75" customHeight="1">
      <c r="A17" s="92"/>
      <c r="B17" s="164" t="s">
        <v>156</v>
      </c>
      <c r="C17" s="164"/>
      <c r="D17" s="164"/>
      <c r="E17" s="86" t="s">
        <v>139</v>
      </c>
      <c r="F17" s="81" t="s">
        <v>20</v>
      </c>
      <c r="G17" s="80">
        <v>0.11</v>
      </c>
      <c r="H17" s="80">
        <v>0.12</v>
      </c>
      <c r="I17" s="77">
        <f t="shared" si="0"/>
        <v>4961</v>
      </c>
    </row>
    <row r="18" spans="1:9" ht="15.75">
      <c r="A18" s="92"/>
      <c r="B18" s="167" t="s">
        <v>31</v>
      </c>
      <c r="C18" s="167"/>
      <c r="D18" s="167"/>
      <c r="E18" s="87" t="s">
        <v>9</v>
      </c>
      <c r="F18" s="82" t="s">
        <v>10</v>
      </c>
      <c r="G18" s="80">
        <v>0.54</v>
      </c>
      <c r="H18" s="80">
        <v>0.58</v>
      </c>
      <c r="I18" s="77">
        <f t="shared" si="0"/>
        <v>24157</v>
      </c>
    </row>
    <row r="19" spans="1:9" ht="51">
      <c r="A19" s="92"/>
      <c r="B19" s="164" t="s">
        <v>27</v>
      </c>
      <c r="C19" s="164"/>
      <c r="D19" s="164"/>
      <c r="E19" s="86" t="s">
        <v>140</v>
      </c>
      <c r="F19" s="81" t="s">
        <v>25</v>
      </c>
      <c r="G19" s="80">
        <v>0.13</v>
      </c>
      <c r="H19" s="80">
        <v>0.14</v>
      </c>
      <c r="I19" s="77">
        <f t="shared" si="0"/>
        <v>5824</v>
      </c>
    </row>
    <row r="20" spans="1:9" ht="16.5" customHeight="1">
      <c r="A20" s="92"/>
      <c r="B20" s="164" t="s">
        <v>11</v>
      </c>
      <c r="C20" s="164"/>
      <c r="D20" s="164"/>
      <c r="E20" s="86" t="s">
        <v>9</v>
      </c>
      <c r="F20" s="81" t="s">
        <v>12</v>
      </c>
      <c r="G20" s="107">
        <v>0</v>
      </c>
      <c r="H20" s="80">
        <v>0</v>
      </c>
      <c r="I20" s="77">
        <f t="shared" si="0"/>
        <v>0</v>
      </c>
    </row>
    <row r="21" spans="1:9" ht="15.75">
      <c r="A21" s="92"/>
      <c r="B21" s="164" t="s">
        <v>26</v>
      </c>
      <c r="C21" s="165"/>
      <c r="D21" s="165"/>
      <c r="E21" s="88" t="s">
        <v>13</v>
      </c>
      <c r="F21" s="78" t="s">
        <v>146</v>
      </c>
      <c r="G21" s="80">
        <v>0.05</v>
      </c>
      <c r="H21" s="80">
        <v>0.05</v>
      </c>
      <c r="I21" s="77">
        <f t="shared" si="0"/>
        <v>2156</v>
      </c>
    </row>
    <row r="22" spans="1:9" ht="38.25">
      <c r="A22" s="92"/>
      <c r="B22" s="164" t="s">
        <v>141</v>
      </c>
      <c r="C22" s="164"/>
      <c r="D22" s="164"/>
      <c r="E22" s="85" t="s">
        <v>157</v>
      </c>
      <c r="F22" s="81" t="s">
        <v>158</v>
      </c>
      <c r="G22" s="80">
        <v>1.63</v>
      </c>
      <c r="H22" s="80">
        <v>1.74</v>
      </c>
      <c r="I22" s="77">
        <f t="shared" si="0"/>
        <v>72687</v>
      </c>
    </row>
    <row r="23" spans="1:9" ht="51">
      <c r="A23" s="92"/>
      <c r="B23" s="166" t="s">
        <v>15</v>
      </c>
      <c r="C23" s="166"/>
      <c r="D23" s="166"/>
      <c r="E23" s="85" t="s">
        <v>134</v>
      </c>
      <c r="F23" s="81" t="s">
        <v>158</v>
      </c>
      <c r="G23" s="80">
        <v>0.47</v>
      </c>
      <c r="H23" s="80">
        <v>0.5</v>
      </c>
      <c r="I23" s="77">
        <f t="shared" si="0"/>
        <v>20921</v>
      </c>
    </row>
    <row r="24" spans="1:9" ht="30.75" customHeight="1">
      <c r="A24" s="92"/>
      <c r="B24" s="164" t="s">
        <v>37</v>
      </c>
      <c r="C24" s="165"/>
      <c r="D24" s="165"/>
      <c r="E24" s="85" t="s">
        <v>36</v>
      </c>
      <c r="F24" s="81" t="s">
        <v>158</v>
      </c>
      <c r="G24" s="80">
        <f>4.32-G25-G26</f>
        <v>4.32</v>
      </c>
      <c r="H24" s="80">
        <f>4.6-H25-H26</f>
        <v>4.6</v>
      </c>
      <c r="I24" s="77">
        <f t="shared" si="0"/>
        <v>192393</v>
      </c>
    </row>
    <row r="25" spans="1:9" ht="16.5" customHeight="1">
      <c r="A25" s="92"/>
      <c r="B25" s="164" t="s">
        <v>147</v>
      </c>
      <c r="C25" s="164"/>
      <c r="D25" s="164"/>
      <c r="E25" s="86" t="s">
        <v>9</v>
      </c>
      <c r="F25" s="81" t="s">
        <v>158</v>
      </c>
      <c r="G25" s="80">
        <v>0</v>
      </c>
      <c r="H25" s="80">
        <v>0</v>
      </c>
      <c r="I25" s="77">
        <f t="shared" si="0"/>
        <v>0</v>
      </c>
    </row>
    <row r="26" spans="1:9" ht="15.75" customHeight="1">
      <c r="A26" s="92"/>
      <c r="B26" s="164" t="s">
        <v>142</v>
      </c>
      <c r="C26" s="164"/>
      <c r="D26" s="164"/>
      <c r="E26" s="86" t="s">
        <v>9</v>
      </c>
      <c r="F26" s="81" t="s">
        <v>158</v>
      </c>
      <c r="G26" s="107">
        <v>0</v>
      </c>
      <c r="H26" s="80">
        <v>0</v>
      </c>
      <c r="I26" s="77">
        <f t="shared" si="0"/>
        <v>0</v>
      </c>
    </row>
    <row r="27" spans="1:9" ht="26.25" customHeight="1">
      <c r="A27" s="92"/>
      <c r="B27" s="165" t="s">
        <v>159</v>
      </c>
      <c r="C27" s="165"/>
      <c r="D27" s="165"/>
      <c r="E27" s="85" t="s">
        <v>36</v>
      </c>
      <c r="F27" s="81" t="s">
        <v>158</v>
      </c>
      <c r="G27" s="80">
        <v>1.12</v>
      </c>
      <c r="H27" s="80">
        <v>1.19</v>
      </c>
      <c r="I27" s="77">
        <f t="shared" si="0"/>
        <v>49824</v>
      </c>
    </row>
    <row r="28" spans="1:9" ht="15.75" hidden="1">
      <c r="A28" s="92"/>
      <c r="B28" s="156" t="s">
        <v>143</v>
      </c>
      <c r="C28" s="157"/>
      <c r="D28" s="158"/>
      <c r="E28" s="86" t="s">
        <v>9</v>
      </c>
      <c r="F28" s="81"/>
      <c r="G28" s="80"/>
      <c r="H28" s="80"/>
      <c r="I28" s="77">
        <f t="shared" si="0"/>
        <v>0</v>
      </c>
    </row>
    <row r="29" spans="1:9" ht="15.75" hidden="1">
      <c r="A29" s="92"/>
      <c r="B29" s="156" t="s">
        <v>144</v>
      </c>
      <c r="C29" s="157"/>
      <c r="D29" s="158"/>
      <c r="E29" s="85"/>
      <c r="F29" s="81"/>
      <c r="G29" s="80"/>
      <c r="H29" s="80"/>
      <c r="I29" s="77">
        <f t="shared" si="0"/>
        <v>0</v>
      </c>
    </row>
    <row r="30" spans="1:9" ht="15.75">
      <c r="A30" s="92"/>
      <c r="B30" s="159" t="s">
        <v>30</v>
      </c>
      <c r="C30" s="160"/>
      <c r="D30" s="161"/>
      <c r="E30" s="14"/>
      <c r="F30" s="81"/>
      <c r="G30" s="20">
        <f>SUM(G15:G29)</f>
        <v>9.79</v>
      </c>
      <c r="H30" s="20">
        <f>SUM(H15:H29)</f>
        <v>10.429999999999998</v>
      </c>
      <c r="I30" s="77">
        <f t="shared" si="0"/>
        <v>436122</v>
      </c>
    </row>
    <row r="31" spans="1:9" ht="16.5" customHeight="1">
      <c r="A31" s="75" t="s">
        <v>136</v>
      </c>
      <c r="B31" s="162" t="s">
        <v>160</v>
      </c>
      <c r="C31" s="163"/>
      <c r="D31" s="163"/>
      <c r="E31" s="108" t="s">
        <v>161</v>
      </c>
      <c r="F31" s="109" t="s">
        <v>158</v>
      </c>
      <c r="G31" s="23">
        <v>1.12</v>
      </c>
      <c r="H31" s="23">
        <v>1.19</v>
      </c>
      <c r="I31" s="77">
        <f t="shared" si="0"/>
        <v>49824</v>
      </c>
    </row>
    <row r="32" spans="1:9" ht="15.75">
      <c r="A32" s="75" t="s">
        <v>137</v>
      </c>
      <c r="B32" s="148" t="s">
        <v>148</v>
      </c>
      <c r="C32" s="149"/>
      <c r="D32" s="150"/>
      <c r="E32" s="18"/>
      <c r="F32" s="110"/>
      <c r="G32" s="20">
        <f>SUM(G30:G31)</f>
        <v>10.91</v>
      </c>
      <c r="H32" s="20">
        <f>SUM(H30:H31)</f>
        <v>11.619999999999997</v>
      </c>
      <c r="I32" s="77">
        <f t="shared" si="0"/>
        <v>485945</v>
      </c>
    </row>
    <row r="33" spans="1:9" ht="17.25" customHeight="1" thickBot="1">
      <c r="A33" s="93">
        <v>3</v>
      </c>
      <c r="B33" s="151" t="s">
        <v>162</v>
      </c>
      <c r="C33" s="152"/>
      <c r="D33" s="153"/>
      <c r="E33" s="83" t="s">
        <v>149</v>
      </c>
      <c r="F33" s="94" t="s">
        <v>158</v>
      </c>
      <c r="G33" s="99">
        <v>0.8</v>
      </c>
      <c r="H33" s="83">
        <v>0.85</v>
      </c>
      <c r="I33" s="96">
        <f t="shared" si="0"/>
        <v>35588</v>
      </c>
    </row>
    <row r="34" spans="1:6" ht="42" customHeight="1" hidden="1">
      <c r="A34" s="154" t="s">
        <v>163</v>
      </c>
      <c r="B34" s="154"/>
      <c r="C34" s="154"/>
      <c r="D34" s="154"/>
      <c r="E34" s="154"/>
      <c r="F34" s="111"/>
    </row>
    <row r="35" spans="1:6" ht="15.75" customHeight="1">
      <c r="A35" s="112"/>
      <c r="B35" s="155"/>
      <c r="C35" s="155"/>
      <c r="D35" s="155"/>
      <c r="E35" s="155"/>
      <c r="F35" s="111"/>
    </row>
    <row r="37" spans="2:10" ht="15.75">
      <c r="B37" s="33" t="s">
        <v>165</v>
      </c>
      <c r="E37" s="146" t="s">
        <v>166</v>
      </c>
      <c r="F37" s="146"/>
      <c r="G37" s="146"/>
      <c r="H37" s="146"/>
      <c r="I37" s="147"/>
      <c r="J37" s="147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2012-06-13T05:26:35Z</cp:lastPrinted>
  <dcterms:created xsi:type="dcterms:W3CDTF">2009-08-26T03:25:10Z</dcterms:created>
  <dcterms:modified xsi:type="dcterms:W3CDTF">2013-11-19T14:48:52Z</dcterms:modified>
  <cp:category/>
  <cp:version/>
  <cp:contentType/>
  <cp:contentStatus/>
</cp:coreProperties>
</file>